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7" activeTab="0"/>
  </bookViews>
  <sheets>
    <sheet name="W&amp;B" sheetId="1" r:id="rId1"/>
  </sheets>
  <definedNames>
    <definedName name="_xlnm.Print_Area" localSheetId="0">'W&amp;B'!$A$1:$J$57</definedName>
  </definedNames>
  <calcPr fullCalcOnLoad="1"/>
</workbook>
</file>

<file path=xl/sharedStrings.xml><?xml version="1.0" encoding="utf-8"?>
<sst xmlns="http://schemas.openxmlformats.org/spreadsheetml/2006/main" count="63" uniqueCount="54">
  <si>
    <t xml:space="preserve">Weight and Balance Report    </t>
  </si>
  <si>
    <t>Jeffrey Shultz</t>
  </si>
  <si>
    <t>18 Saint Lo Dr</t>
  </si>
  <si>
    <t>Colorado Springs, CO 80902</t>
  </si>
  <si>
    <t>Make: Jeffrey Shultz                 Model: Sonex              Serial #: 1374               Registration #: N604CM</t>
  </si>
  <si>
    <t>Datum:  Front Tip of Spinner</t>
  </si>
  <si>
    <t>Aircraft Leveled by placing bubble level on top fuselage longitudinal at cabin</t>
  </si>
  <si>
    <t>Maximum Gross Weight:  1200 lbs</t>
  </si>
  <si>
    <t>Forward CG Limit:</t>
  </si>
  <si>
    <r>
      <t>63.8"</t>
    </r>
    <r>
      <rPr>
        <sz val="10"/>
        <rFont val="Arial"/>
        <family val="2"/>
      </rPr>
      <t xml:space="preserve">  (20% MAC)</t>
    </r>
  </si>
  <si>
    <t>Maximum Acro Weight:  950 lbs</t>
  </si>
  <si>
    <t>Aft CG Limit:</t>
  </si>
  <si>
    <r>
      <t>70.3"</t>
    </r>
    <r>
      <rPr>
        <sz val="10"/>
        <rFont val="Arial"/>
        <family val="2"/>
      </rPr>
      <t xml:space="preserve">  (32% MAC)</t>
    </r>
  </si>
  <si>
    <t>Acro CG Limits:</t>
  </si>
  <si>
    <r>
      <t>65.4"-68.7"</t>
    </r>
    <r>
      <rPr>
        <sz val="10"/>
        <rFont val="Arial"/>
        <family val="2"/>
      </rPr>
      <t xml:space="preserve"> (23-29% MAC)</t>
    </r>
  </si>
  <si>
    <t>EMPTY WEIGHT</t>
  </si>
  <si>
    <t>Wt. X Arm</t>
  </si>
  <si>
    <t>Installed Equipment</t>
  </si>
  <si>
    <t>Weighing Point</t>
  </si>
  <si>
    <t>Weight (lbs)</t>
  </si>
  <si>
    <t>Arm (in)</t>
  </si>
  <si>
    <t>Moment</t>
  </si>
  <si>
    <t>Dynon Skyview 7" Display</t>
  </si>
  <si>
    <t>Right Main</t>
  </si>
  <si>
    <t>Dynon ADAHRS</t>
  </si>
  <si>
    <t>Left Main</t>
  </si>
  <si>
    <t>Dynon EMS</t>
  </si>
  <si>
    <t>Tail Wheel</t>
  </si>
  <si>
    <t>Dynon GPS Receiver</t>
  </si>
  <si>
    <t>Equipment added or removed after weighing aircraft:</t>
  </si>
  <si>
    <t>MGL V6 Comm Radio</t>
  </si>
  <si>
    <t>AK-450 ELT</t>
  </si>
  <si>
    <t>Jabiru 3300</t>
  </si>
  <si>
    <t>Sonex Smoke System</t>
  </si>
  <si>
    <t>5.00x5 Tires</t>
  </si>
  <si>
    <t>TOTAL</t>
  </si>
  <si>
    <t>Hydraulic Brakes</t>
  </si>
  <si>
    <t>MOMENT / WEIGHT  =  EMPTY WEIGHT CG (in)</t>
  </si>
  <si>
    <r>
      <t xml:space="preserve">MOST  ADVERSE  </t>
    </r>
    <r>
      <rPr>
        <b/>
        <sz val="10"/>
        <color indexed="10"/>
        <rFont val="Arial"/>
        <family val="2"/>
      </rPr>
      <t>FORWARD</t>
    </r>
    <r>
      <rPr>
        <b/>
        <sz val="10"/>
        <rFont val="Arial"/>
        <family val="2"/>
      </rPr>
      <t xml:space="preserve">  CG</t>
    </r>
  </si>
  <si>
    <r>
      <t xml:space="preserve">MOST  ADVERSE </t>
    </r>
    <r>
      <rPr>
        <b/>
        <sz val="10"/>
        <color indexed="10"/>
        <rFont val="Arial"/>
        <family val="2"/>
      </rPr>
      <t xml:space="preserve"> AFT</t>
    </r>
    <r>
      <rPr>
        <b/>
        <sz val="10"/>
        <rFont val="Arial"/>
        <family val="2"/>
      </rPr>
      <t xml:space="preserve">  CG</t>
    </r>
  </si>
  <si>
    <t>Item</t>
  </si>
  <si>
    <t>Aircraft Empty</t>
  </si>
  <si>
    <t>Pilot</t>
  </si>
  <si>
    <t>Passenger</t>
  </si>
  <si>
    <t>Fuel (102 lbs max)</t>
  </si>
  <si>
    <t>Baggage (max 40 lbs)</t>
  </si>
  <si>
    <t xml:space="preserve">MOMENT/WEIGHT </t>
  </si>
  <si>
    <t>Most Foreword CG</t>
  </si>
  <si>
    <t>Most Aft CG</t>
  </si>
  <si>
    <t>% MAC:</t>
  </si>
  <si>
    <t>Limit:</t>
  </si>
  <si>
    <t>SIGNATURE</t>
  </si>
  <si>
    <t>DATE</t>
  </si>
  <si>
    <t>Jeffrey D. Shultz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</si>
</sst>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&quot;, &quot;yyyy"/>
  </numFmts>
  <fonts count="8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4"/>
      <name val="Script MT Bold"/>
      <family val="4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9">
      <alignment/>
      <protection/>
    </xf>
    <xf numFmtId="0" fontId="0" fillId="2" borderId="0" xfId="19" applyFill="1">
      <alignment/>
      <protection/>
    </xf>
    <xf numFmtId="0" fontId="0" fillId="2" borderId="0" xfId="19" applyFont="1" applyFill="1">
      <alignment/>
      <protection/>
    </xf>
    <xf numFmtId="0" fontId="2" fillId="2" borderId="0" xfId="19" applyFont="1" applyFill="1">
      <alignment/>
      <protection/>
    </xf>
    <xf numFmtId="0" fontId="2" fillId="2" borderId="1" xfId="19" applyFont="1" applyFill="1" applyBorder="1" applyAlignment="1">
      <alignment vertical="center"/>
      <protection/>
    </xf>
    <xf numFmtId="0" fontId="2" fillId="2" borderId="1" xfId="19" applyFont="1" applyFill="1" applyBorder="1" applyAlignment="1">
      <alignment horizontal="center"/>
      <protection/>
    </xf>
    <xf numFmtId="0" fontId="0" fillId="2" borderId="2" xfId="19" applyFont="1" applyFill="1" applyBorder="1">
      <alignment/>
      <protection/>
    </xf>
    <xf numFmtId="0" fontId="0" fillId="2" borderId="2" xfId="19" applyFill="1" applyBorder="1">
      <alignment/>
      <protection/>
    </xf>
    <xf numFmtId="0" fontId="0" fillId="2" borderId="0" xfId="19" applyFill="1" applyAlignment="1">
      <alignment vertical="center"/>
      <protection/>
    </xf>
    <xf numFmtId="0" fontId="2" fillId="2" borderId="1" xfId="19" applyFont="1" applyFill="1" applyBorder="1" applyAlignment="1">
      <alignment horizontal="center" vertical="center"/>
      <protection/>
    </xf>
    <xf numFmtId="0" fontId="0" fillId="2" borderId="0" xfId="19" applyFont="1" applyFill="1" applyAlignment="1">
      <alignment vertical="center"/>
      <protection/>
    </xf>
    <xf numFmtId="0" fontId="0" fillId="0" borderId="0" xfId="19" applyAlignment="1">
      <alignment vertical="center"/>
      <protection/>
    </xf>
    <xf numFmtId="0" fontId="0" fillId="2" borderId="1" xfId="19" applyFont="1" applyFill="1" applyBorder="1" applyAlignment="1">
      <alignment vertical="center"/>
      <protection/>
    </xf>
    <xf numFmtId="0" fontId="0" fillId="2" borderId="1" xfId="19" applyFill="1" applyBorder="1" applyAlignment="1">
      <alignment horizontal="center" vertical="center"/>
      <protection/>
    </xf>
    <xf numFmtId="164" fontId="0" fillId="2" borderId="1" xfId="19" applyNumberFormat="1" applyFill="1" applyBorder="1" applyAlignment="1">
      <alignment horizontal="center" vertical="center"/>
      <protection/>
    </xf>
    <xf numFmtId="0" fontId="0" fillId="2" borderId="3" xfId="19" applyFont="1" applyFill="1" applyBorder="1" applyAlignment="1">
      <alignment vertical="center"/>
      <protection/>
    </xf>
    <xf numFmtId="0" fontId="0" fillId="2" borderId="4" xfId="19" applyFill="1" applyBorder="1" applyAlignment="1">
      <alignment vertical="center"/>
      <protection/>
    </xf>
    <xf numFmtId="164" fontId="2" fillId="2" borderId="5" xfId="19" applyNumberFormat="1" applyFont="1" applyFill="1" applyBorder="1" applyAlignment="1">
      <alignment horizontal="center" vertical="center"/>
      <protection/>
    </xf>
    <xf numFmtId="1" fontId="4" fillId="2" borderId="1" xfId="19" applyNumberFormat="1" applyFont="1" applyFill="1" applyBorder="1" applyAlignment="1">
      <alignment horizontal="center" vertical="center"/>
      <protection/>
    </xf>
    <xf numFmtId="0" fontId="0" fillId="2" borderId="6" xfId="19" applyFont="1" applyFill="1" applyBorder="1" applyAlignment="1">
      <alignment vertical="center"/>
      <protection/>
    </xf>
    <xf numFmtId="0" fontId="0" fillId="2" borderId="6" xfId="19" applyFont="1" applyFill="1" applyBorder="1" applyAlignment="1">
      <alignment horizontal="right" vertical="center"/>
      <protection/>
    </xf>
    <xf numFmtId="164" fontId="2" fillId="2" borderId="6" xfId="19" applyNumberFormat="1" applyFont="1" applyFill="1" applyBorder="1" applyAlignment="1">
      <alignment horizontal="center" vertical="center"/>
      <protection/>
    </xf>
    <xf numFmtId="0" fontId="0" fillId="2" borderId="7" xfId="19" applyFill="1" applyBorder="1" applyAlignment="1">
      <alignment vertical="center"/>
      <protection/>
    </xf>
    <xf numFmtId="0" fontId="0" fillId="2" borderId="8" xfId="19" applyFont="1" applyFill="1" applyBorder="1" applyAlignment="1">
      <alignment horizontal="right" vertical="center"/>
      <protection/>
    </xf>
    <xf numFmtId="0" fontId="0" fillId="2" borderId="9" xfId="19" applyFill="1" applyBorder="1">
      <alignment/>
      <protection/>
    </xf>
    <xf numFmtId="0" fontId="0" fillId="2" borderId="10" xfId="19" applyFill="1" applyBorder="1">
      <alignment/>
      <protection/>
    </xf>
    <xf numFmtId="0" fontId="0" fillId="2" borderId="11" xfId="19" applyFont="1" applyFill="1" applyBorder="1" applyAlignment="1">
      <alignment horizontal="right"/>
      <protection/>
    </xf>
    <xf numFmtId="164" fontId="0" fillId="2" borderId="9" xfId="19" applyNumberFormat="1" applyFill="1" applyBorder="1" applyAlignment="1">
      <alignment horizontal="center"/>
      <protection/>
    </xf>
    <xf numFmtId="0" fontId="0" fillId="2" borderId="12" xfId="19" applyFill="1" applyBorder="1">
      <alignment/>
      <protection/>
    </xf>
    <xf numFmtId="0" fontId="0" fillId="2" borderId="13" xfId="19" applyFill="1" applyBorder="1">
      <alignment/>
      <protection/>
    </xf>
    <xf numFmtId="0" fontId="0" fillId="2" borderId="14" xfId="19" applyFont="1" applyFill="1" applyBorder="1" applyAlignment="1">
      <alignment horizontal="right"/>
      <protection/>
    </xf>
    <xf numFmtId="0" fontId="0" fillId="2" borderId="12" xfId="19" applyFill="1" applyBorder="1" applyAlignment="1">
      <alignment horizontal="center"/>
      <protection/>
    </xf>
    <xf numFmtId="0" fontId="0" fillId="2" borderId="0" xfId="19" applyFont="1" applyFill="1" applyAlignment="1">
      <alignment horizontal="right"/>
      <protection/>
    </xf>
    <xf numFmtId="0" fontId="5" fillId="2" borderId="0" xfId="19" applyFont="1" applyFill="1">
      <alignment/>
      <protection/>
    </xf>
    <xf numFmtId="0" fontId="6" fillId="2" borderId="15" xfId="19" applyFont="1" applyFill="1" applyBorder="1">
      <alignment/>
      <protection/>
    </xf>
    <xf numFmtId="0" fontId="0" fillId="2" borderId="15" xfId="19" applyFill="1" applyBorder="1">
      <alignment/>
      <protection/>
    </xf>
    <xf numFmtId="0" fontId="1" fillId="2" borderId="0" xfId="19" applyFont="1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165" fontId="6" fillId="2" borderId="15" xfId="19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eightandBallanc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114300</xdr:rowOff>
    </xdr:from>
    <xdr:to>
      <xdr:col>6</xdr:col>
      <xdr:colOff>666750</xdr:colOff>
      <xdr:row>26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714625"/>
          <a:ext cx="478155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476250</xdr:colOff>
      <xdr:row>15</xdr:row>
      <xdr:rowOff>133350</xdr:rowOff>
    </xdr:from>
    <xdr:to>
      <xdr:col>2</xdr:col>
      <xdr:colOff>647700</xdr:colOff>
      <xdr:row>16</xdr:row>
      <xdr:rowOff>161925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676275" y="2733675"/>
          <a:ext cx="1600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53" from Wing Leading Edge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95" zoomScaleNormal="95" workbookViewId="0" topLeftCell="A1">
      <selection activeCell="B61" sqref="B61"/>
    </sheetView>
  </sheetViews>
  <sheetFormatPr defaultColWidth="9.140625" defaultRowHeight="12.75"/>
  <cols>
    <col min="1" max="1" width="3.00390625" style="1" customWidth="1"/>
    <col min="2" max="2" width="21.421875" style="1" customWidth="1"/>
    <col min="3" max="3" width="12.57421875" style="1" customWidth="1"/>
    <col min="4" max="4" width="11.57421875" style="1" customWidth="1"/>
    <col min="5" max="5" width="11.00390625" style="1" customWidth="1"/>
    <col min="6" max="6" width="6.00390625" style="1" customWidth="1"/>
    <col min="7" max="7" width="13.28125" style="1" customWidth="1"/>
    <col min="8" max="8" width="10.8515625" style="1" customWidth="1"/>
    <col min="9" max="9" width="11.7109375" style="1" customWidth="1"/>
    <col min="10" max="10" width="3.140625" style="1" customWidth="1"/>
    <col min="11" max="16384" width="8.28125" style="1" customWidth="1"/>
  </cols>
  <sheetData>
    <row r="1" spans="1:10" ht="26.25" customHeight="1">
      <c r="A1" s="2"/>
      <c r="B1" s="37" t="s">
        <v>0</v>
      </c>
      <c r="C1" s="37"/>
      <c r="D1" s="37"/>
      <c r="E1" s="37"/>
      <c r="F1" s="37"/>
      <c r="G1" s="37"/>
      <c r="H1" s="37"/>
      <c r="I1" s="37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3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3" t="s">
        <v>2</v>
      </c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3" t="s">
        <v>3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4" t="s">
        <v>4</v>
      </c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3" t="s">
        <v>5</v>
      </c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3" t="s">
        <v>6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3" t="s">
        <v>7</v>
      </c>
      <c r="C13" s="2"/>
      <c r="D13" s="2"/>
      <c r="E13" s="3" t="s">
        <v>8</v>
      </c>
      <c r="F13" s="2"/>
      <c r="G13" s="4" t="s">
        <v>9</v>
      </c>
      <c r="H13" s="2"/>
      <c r="I13" s="2"/>
      <c r="J13" s="2"/>
    </row>
    <row r="14" spans="1:10" ht="12.75">
      <c r="A14" s="2"/>
      <c r="B14" s="3" t="s">
        <v>10</v>
      </c>
      <c r="C14" s="2"/>
      <c r="D14" s="2"/>
      <c r="E14" s="3" t="s">
        <v>11</v>
      </c>
      <c r="F14" s="2"/>
      <c r="G14" s="4" t="s">
        <v>12</v>
      </c>
      <c r="H14" s="2"/>
      <c r="I14" s="2"/>
      <c r="J14" s="2"/>
    </row>
    <row r="15" spans="1:10" ht="12.75">
      <c r="A15" s="2"/>
      <c r="B15" s="3"/>
      <c r="C15" s="2"/>
      <c r="D15" s="2"/>
      <c r="E15" s="3" t="s">
        <v>13</v>
      </c>
      <c r="F15" s="2"/>
      <c r="G15" s="4" t="s">
        <v>14</v>
      </c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6.5" customHeight="1">
      <c r="A29" s="2"/>
      <c r="B29" s="5" t="s">
        <v>15</v>
      </c>
      <c r="C29" s="2"/>
      <c r="D29" s="2"/>
      <c r="E29" s="6" t="s">
        <v>16</v>
      </c>
      <c r="F29" s="2"/>
      <c r="G29" s="2"/>
      <c r="H29" s="7" t="s">
        <v>17</v>
      </c>
      <c r="I29" s="8"/>
      <c r="J29" s="2"/>
    </row>
    <row r="30" spans="1:10" s="12" customFormat="1" ht="15" customHeight="1">
      <c r="A30" s="9"/>
      <c r="B30" s="5" t="s">
        <v>18</v>
      </c>
      <c r="C30" s="10" t="s">
        <v>19</v>
      </c>
      <c r="D30" s="10" t="s">
        <v>20</v>
      </c>
      <c r="E30" s="10" t="s">
        <v>21</v>
      </c>
      <c r="F30" s="9"/>
      <c r="G30" s="9"/>
      <c r="H30" s="11" t="s">
        <v>22</v>
      </c>
      <c r="I30" s="9"/>
      <c r="J30" s="9"/>
    </row>
    <row r="31" spans="1:10" s="12" customFormat="1" ht="15" customHeight="1">
      <c r="A31" s="9"/>
      <c r="B31" s="13" t="s">
        <v>23</v>
      </c>
      <c r="C31" s="14">
        <v>323</v>
      </c>
      <c r="D31" s="15">
        <v>55.7</v>
      </c>
      <c r="E31" s="15">
        <f>C31*D31</f>
        <v>17991.100000000002</v>
      </c>
      <c r="F31" s="9"/>
      <c r="G31" s="9"/>
      <c r="H31" s="11" t="s">
        <v>24</v>
      </c>
      <c r="I31" s="9"/>
      <c r="J31" s="9"/>
    </row>
    <row r="32" spans="1:10" s="12" customFormat="1" ht="15" customHeight="1">
      <c r="A32" s="9"/>
      <c r="B32" s="13" t="s">
        <v>25</v>
      </c>
      <c r="C32" s="14">
        <v>318</v>
      </c>
      <c r="D32" s="15">
        <v>55.7</v>
      </c>
      <c r="E32" s="15">
        <f>C32*D32</f>
        <v>17712.600000000002</v>
      </c>
      <c r="F32" s="9"/>
      <c r="G32" s="9"/>
      <c r="H32" s="11" t="s">
        <v>26</v>
      </c>
      <c r="I32" s="9"/>
      <c r="J32" s="9"/>
    </row>
    <row r="33" spans="1:10" s="12" customFormat="1" ht="15" customHeight="1">
      <c r="A33" s="9"/>
      <c r="B33" s="13" t="s">
        <v>27</v>
      </c>
      <c r="C33" s="14">
        <v>34</v>
      </c>
      <c r="D33" s="15">
        <v>216.3</v>
      </c>
      <c r="E33" s="15">
        <f>C33*D33</f>
        <v>7354.200000000001</v>
      </c>
      <c r="F33" s="9"/>
      <c r="G33" s="9"/>
      <c r="H33" s="9" t="s">
        <v>28</v>
      </c>
      <c r="I33" s="9"/>
      <c r="J33" s="9"/>
    </row>
    <row r="34" spans="1:10" s="12" customFormat="1" ht="15" customHeight="1">
      <c r="A34" s="9"/>
      <c r="B34" s="5" t="s">
        <v>29</v>
      </c>
      <c r="C34" s="14"/>
      <c r="D34" s="15"/>
      <c r="E34" s="15"/>
      <c r="F34" s="9"/>
      <c r="G34" s="9"/>
      <c r="H34" s="9" t="s">
        <v>30</v>
      </c>
      <c r="I34" s="9"/>
      <c r="J34" s="9"/>
    </row>
    <row r="35" spans="1:10" s="12" customFormat="1" ht="15" customHeight="1">
      <c r="A35" s="9"/>
      <c r="B35" s="13"/>
      <c r="C35" s="14"/>
      <c r="D35" s="15"/>
      <c r="E35" s="15">
        <f>C35*D35</f>
        <v>0</v>
      </c>
      <c r="F35" s="9"/>
      <c r="G35" s="9"/>
      <c r="H35" s="9" t="s">
        <v>31</v>
      </c>
      <c r="I35" s="9"/>
      <c r="J35" s="9"/>
    </row>
    <row r="36" spans="1:10" s="12" customFormat="1" ht="15" customHeight="1">
      <c r="A36" s="9"/>
      <c r="B36" s="13"/>
      <c r="C36" s="14"/>
      <c r="D36" s="15"/>
      <c r="E36" s="15">
        <f>C36*D36</f>
        <v>0</v>
      </c>
      <c r="F36" s="9"/>
      <c r="G36" s="9"/>
      <c r="H36" s="9" t="s">
        <v>32</v>
      </c>
      <c r="I36" s="9"/>
      <c r="J36" s="9"/>
    </row>
    <row r="37" spans="1:10" s="12" customFormat="1" ht="15" customHeight="1">
      <c r="A37" s="9"/>
      <c r="B37" s="13"/>
      <c r="C37" s="14"/>
      <c r="D37" s="15"/>
      <c r="E37" s="15">
        <f>C37*D37</f>
        <v>0</v>
      </c>
      <c r="F37" s="9"/>
      <c r="G37" s="9"/>
      <c r="H37" s="9" t="s">
        <v>33</v>
      </c>
      <c r="I37" s="9"/>
      <c r="J37" s="9"/>
    </row>
    <row r="38" spans="1:10" s="12" customFormat="1" ht="15" customHeight="1">
      <c r="A38" s="9"/>
      <c r="B38" s="13"/>
      <c r="C38" s="14"/>
      <c r="D38" s="15"/>
      <c r="E38" s="15"/>
      <c r="F38" s="9"/>
      <c r="G38" s="9"/>
      <c r="H38" s="9" t="s">
        <v>34</v>
      </c>
      <c r="I38" s="9"/>
      <c r="J38" s="9"/>
    </row>
    <row r="39" spans="1:10" s="12" customFormat="1" ht="15" customHeight="1">
      <c r="A39" s="9"/>
      <c r="B39" s="13" t="s">
        <v>35</v>
      </c>
      <c r="C39" s="14">
        <f>SUM(C31:C38)</f>
        <v>675</v>
      </c>
      <c r="D39" s="15"/>
      <c r="E39" s="15">
        <f>SUM(E31:E38)</f>
        <v>43057.90000000001</v>
      </c>
      <c r="F39" s="9"/>
      <c r="G39" s="9"/>
      <c r="H39" s="9" t="s">
        <v>36</v>
      </c>
      <c r="I39" s="9"/>
      <c r="J39" s="9"/>
    </row>
    <row r="40" spans="1:10" ht="15" customHeight="1">
      <c r="A40" s="2"/>
      <c r="B40" s="16" t="s">
        <v>37</v>
      </c>
      <c r="C40" s="17"/>
      <c r="D40" s="17"/>
      <c r="E40" s="18">
        <f>E39/C39</f>
        <v>63.789481481481495</v>
      </c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38" t="s">
        <v>38</v>
      </c>
      <c r="D43" s="38"/>
      <c r="E43" s="38"/>
      <c r="F43" s="2"/>
      <c r="G43" s="38" t="s">
        <v>39</v>
      </c>
      <c r="H43" s="38"/>
      <c r="I43" s="38"/>
      <c r="J43" s="2"/>
    </row>
    <row r="44" spans="1:10" ht="15" customHeight="1">
      <c r="A44" s="2"/>
      <c r="B44" s="5" t="s">
        <v>40</v>
      </c>
      <c r="C44" s="10" t="s">
        <v>19</v>
      </c>
      <c r="D44" s="10" t="s">
        <v>20</v>
      </c>
      <c r="E44" s="10" t="s">
        <v>21</v>
      </c>
      <c r="F44" s="2"/>
      <c r="G44" s="10" t="s">
        <v>19</v>
      </c>
      <c r="H44" s="10" t="s">
        <v>20</v>
      </c>
      <c r="I44" s="10" t="s">
        <v>21</v>
      </c>
      <c r="J44" s="2"/>
    </row>
    <row r="45" spans="1:10" ht="15" customHeight="1">
      <c r="A45" s="2"/>
      <c r="B45" s="13" t="s">
        <v>41</v>
      </c>
      <c r="C45" s="14">
        <f>C39</f>
        <v>675</v>
      </c>
      <c r="D45" s="15">
        <f>E40</f>
        <v>63.789481481481495</v>
      </c>
      <c r="E45" s="15">
        <f>C45*D45</f>
        <v>43057.90000000001</v>
      </c>
      <c r="F45" s="2"/>
      <c r="G45" s="14">
        <f>C39</f>
        <v>675</v>
      </c>
      <c r="H45" s="15">
        <f>E40</f>
        <v>63.789481481481495</v>
      </c>
      <c r="I45" s="15">
        <f>G45*H45</f>
        <v>43057.90000000001</v>
      </c>
      <c r="J45" s="2"/>
    </row>
    <row r="46" spans="1:10" ht="15" customHeight="1">
      <c r="A46" s="2"/>
      <c r="B46" s="13" t="s">
        <v>42</v>
      </c>
      <c r="C46" s="19">
        <v>170</v>
      </c>
      <c r="D46" s="15">
        <v>76.9</v>
      </c>
      <c r="E46" s="15">
        <f>C46*D46</f>
        <v>13073.000000000002</v>
      </c>
      <c r="F46" s="2"/>
      <c r="G46" s="19">
        <v>170</v>
      </c>
      <c r="H46" s="15">
        <v>76.9</v>
      </c>
      <c r="I46" s="15">
        <f>G46*H46</f>
        <v>13073.000000000002</v>
      </c>
      <c r="J46" s="2"/>
    </row>
    <row r="47" spans="1:10" ht="15" customHeight="1">
      <c r="A47" s="2"/>
      <c r="B47" s="13" t="s">
        <v>43</v>
      </c>
      <c r="C47" s="19">
        <v>0</v>
      </c>
      <c r="D47" s="15">
        <v>76.9</v>
      </c>
      <c r="E47" s="15">
        <f>C47*D47</f>
        <v>0</v>
      </c>
      <c r="F47" s="2"/>
      <c r="G47" s="19">
        <v>300</v>
      </c>
      <c r="H47" s="15">
        <v>76.9</v>
      </c>
      <c r="I47" s="15">
        <f>G47*H47</f>
        <v>23070</v>
      </c>
      <c r="J47" s="2"/>
    </row>
    <row r="48" spans="1:10" ht="15" customHeight="1">
      <c r="A48" s="2"/>
      <c r="B48" s="13" t="s">
        <v>44</v>
      </c>
      <c r="C48" s="19">
        <f>6*17</f>
        <v>102</v>
      </c>
      <c r="D48" s="15">
        <v>45.75</v>
      </c>
      <c r="E48" s="15">
        <f>C48*D48</f>
        <v>4666.5</v>
      </c>
      <c r="F48" s="2"/>
      <c r="G48" s="19">
        <v>0</v>
      </c>
      <c r="H48" s="15">
        <v>45.75</v>
      </c>
      <c r="I48" s="15">
        <f>G48*H48</f>
        <v>0</v>
      </c>
      <c r="J48" s="2"/>
    </row>
    <row r="49" spans="1:10" ht="15" customHeight="1">
      <c r="A49" s="2"/>
      <c r="B49" s="13" t="s">
        <v>45</v>
      </c>
      <c r="C49" s="19">
        <v>0</v>
      </c>
      <c r="D49" s="15">
        <v>102</v>
      </c>
      <c r="E49" s="15">
        <f>C49*D49</f>
        <v>0</v>
      </c>
      <c r="F49" s="2"/>
      <c r="G49" s="19">
        <v>40</v>
      </c>
      <c r="H49" s="15">
        <v>102</v>
      </c>
      <c r="I49" s="15">
        <f>G49*H49</f>
        <v>4080</v>
      </c>
      <c r="J49" s="2"/>
    </row>
    <row r="50" spans="1:10" ht="15" customHeight="1">
      <c r="A50" s="2"/>
      <c r="B50" s="13"/>
      <c r="C50" s="14"/>
      <c r="D50" s="15"/>
      <c r="E50" s="15"/>
      <c r="F50" s="2"/>
      <c r="G50" s="14"/>
      <c r="H50" s="15"/>
      <c r="I50" s="15"/>
      <c r="J50" s="2"/>
    </row>
    <row r="51" spans="1:10" ht="15" customHeight="1">
      <c r="A51" s="2"/>
      <c r="B51" s="13" t="s">
        <v>35</v>
      </c>
      <c r="C51" s="14">
        <f>SUM(C45:C50)</f>
        <v>947</v>
      </c>
      <c r="D51" s="15"/>
      <c r="E51" s="15">
        <f>SUM(E45:E50)</f>
        <v>60797.40000000001</v>
      </c>
      <c r="F51" s="2"/>
      <c r="G51" s="14">
        <f>SUM(G45:G50)</f>
        <v>1185</v>
      </c>
      <c r="H51" s="15"/>
      <c r="I51" s="15">
        <f>SUM(I45:I50)</f>
        <v>83280.90000000001</v>
      </c>
      <c r="J51" s="2"/>
    </row>
    <row r="52" spans="1:10" ht="15" customHeight="1">
      <c r="A52" s="2"/>
      <c r="B52" s="20" t="s">
        <v>46</v>
      </c>
      <c r="C52" s="20"/>
      <c r="D52" s="21" t="s">
        <v>47</v>
      </c>
      <c r="E52" s="22">
        <f>E51/C51</f>
        <v>64.2</v>
      </c>
      <c r="F52" s="2"/>
      <c r="G52" s="23"/>
      <c r="H52" s="24" t="s">
        <v>48</v>
      </c>
      <c r="I52" s="22">
        <f>I51/G51</f>
        <v>70.27924050632912</v>
      </c>
      <c r="J52" s="2"/>
    </row>
    <row r="53" spans="1:10" ht="12.75">
      <c r="A53" s="2"/>
      <c r="B53" s="25"/>
      <c r="C53" s="26"/>
      <c r="D53" s="27" t="s">
        <v>49</v>
      </c>
      <c r="E53" s="28">
        <f>100*(E52-53)/54</f>
        <v>20.740740740740744</v>
      </c>
      <c r="F53" s="2"/>
      <c r="G53" s="26"/>
      <c r="H53" s="27" t="s">
        <v>49</v>
      </c>
      <c r="I53" s="28">
        <f>100*(I52-53)/54</f>
        <v>31.998593530239106</v>
      </c>
      <c r="J53" s="2"/>
    </row>
    <row r="54" spans="1:10" ht="12.75">
      <c r="A54" s="2"/>
      <c r="B54" s="29"/>
      <c r="C54" s="30"/>
      <c r="D54" s="31" t="s">
        <v>50</v>
      </c>
      <c r="E54" s="32">
        <v>63.8</v>
      </c>
      <c r="F54" s="2"/>
      <c r="G54" s="30"/>
      <c r="H54" s="31" t="s">
        <v>50</v>
      </c>
      <c r="I54" s="32">
        <v>70.3</v>
      </c>
      <c r="J54" s="2"/>
    </row>
    <row r="55" spans="1:10" ht="12.75">
      <c r="A55" s="2"/>
      <c r="B55" s="2"/>
      <c r="C55" s="2"/>
      <c r="D55" s="33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33"/>
      <c r="E56" s="2"/>
      <c r="F56" s="2"/>
      <c r="G56" s="2"/>
      <c r="H56" s="2"/>
      <c r="I56" s="2"/>
      <c r="J56" s="2"/>
    </row>
    <row r="57" spans="1:10" ht="24" customHeight="1">
      <c r="A57" s="2"/>
      <c r="B57" s="34" t="s">
        <v>51</v>
      </c>
      <c r="C57" s="35" t="s">
        <v>53</v>
      </c>
      <c r="D57" s="36"/>
      <c r="E57" s="36"/>
      <c r="F57" s="2"/>
      <c r="G57" s="2" t="s">
        <v>52</v>
      </c>
      <c r="H57" s="39">
        <v>41547</v>
      </c>
      <c r="I57" s="39"/>
      <c r="J57" s="2"/>
    </row>
  </sheetData>
  <sheetProtection selectLockedCells="1" selectUnlockedCells="1"/>
  <mergeCells count="4">
    <mergeCell ref="B1:I1"/>
    <mergeCell ref="C43:E43"/>
    <mergeCell ref="G43:I43"/>
    <mergeCell ref="H57:I57"/>
  </mergeCells>
  <printOptions/>
  <pageMargins left="0.8902777777777777" right="0.5" top="0.5" bottom="0.5" header="0.5118055555555555" footer="0.5118055555555555"/>
  <pageSetup horizontalDpi="300" verticalDpi="300" orientation="portrait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 and Jeannette</cp:lastModifiedBy>
  <dcterms:created xsi:type="dcterms:W3CDTF">2014-01-27T02:05:25Z</dcterms:created>
  <dcterms:modified xsi:type="dcterms:W3CDTF">2014-01-27T02:06:05Z</dcterms:modified>
  <cp:category/>
  <cp:version/>
  <cp:contentType/>
  <cp:contentStatus/>
</cp:coreProperties>
</file>